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temp\業務\軽減計算確認業務\手引き（固税）\"/>
    </mc:Choice>
  </mc:AlternateContent>
  <xr:revisionPtr revIDLastSave="0" documentId="13_ncr:1_{C08BCCFC-6C37-478A-9B98-3EF5F1A250C3}" xr6:coauthVersionLast="47" xr6:coauthVersionMax="47" xr10:uidLastSave="{00000000-0000-0000-0000-000000000000}"/>
  <bookViews>
    <workbookView xWindow="-120" yWindow="-120" windowWidth="19440" windowHeight="15000" xr2:uid="{00000000-000D-0000-FFFF-FFFF00000000}"/>
  </bookViews>
  <sheets>
    <sheet name="固定資産税計算入力フォーム" sheetId="1" r:id="rId1"/>
    <sheet name="減価残存率表" sheetId="2" r:id="rId2"/>
    <sheet name="計算用シート" sheetId="3" r:id="rId3"/>
  </sheets>
  <definedNames>
    <definedName name="_xlnm.Print_Area" localSheetId="0">固定資産税計算入力フォーム!$A$1:$F$19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B2" i="3" s="1"/>
  <c r="I2" i="3"/>
  <c r="B3" i="3" l="1"/>
  <c r="C2" i="3"/>
  <c r="E2" i="3" l="1"/>
  <c r="F2" i="3"/>
  <c r="D2" i="3"/>
  <c r="B4" i="3"/>
  <c r="C3" i="3"/>
  <c r="F3" i="3" l="1"/>
  <c r="E3" i="3"/>
  <c r="B5" i="3"/>
  <c r="C4" i="3"/>
  <c r="E4" i="3" s="1"/>
  <c r="D3" i="3"/>
  <c r="F4" i="3" l="1"/>
  <c r="D4" i="3"/>
  <c r="B6" i="3"/>
  <c r="C5" i="3"/>
  <c r="E5" i="3" s="1"/>
  <c r="D5" i="3" l="1"/>
  <c r="F5" i="3"/>
  <c r="B7" i="3"/>
  <c r="C6" i="3"/>
  <c r="E6" i="3" s="1"/>
  <c r="C15" i="1" s="1"/>
  <c r="C7" i="3" l="1"/>
  <c r="B8" i="3"/>
  <c r="F6" i="3"/>
  <c r="D6" i="3"/>
  <c r="C13" i="1" s="1"/>
  <c r="B9" i="3" l="1"/>
  <c r="C8" i="3"/>
  <c r="E7" i="3"/>
  <c r="D7" i="3"/>
  <c r="F7" i="3"/>
  <c r="E8" i="3" l="1"/>
  <c r="D8" i="3"/>
  <c r="F8" i="3"/>
  <c r="C9" i="3"/>
  <c r="B10" i="3"/>
  <c r="E9" i="3" l="1"/>
  <c r="F9" i="3"/>
  <c r="D9" i="3"/>
  <c r="B11" i="3"/>
  <c r="C10" i="3"/>
  <c r="C11" i="3" l="1"/>
  <c r="B12" i="3"/>
  <c r="F10" i="3"/>
  <c r="D10" i="3"/>
  <c r="E10" i="3"/>
  <c r="C12" i="3" l="1"/>
  <c r="B13" i="3"/>
  <c r="F11" i="3"/>
  <c r="E11" i="3"/>
  <c r="D11" i="3"/>
  <c r="C13" i="3" l="1"/>
  <c r="B14" i="3"/>
  <c r="D12" i="3"/>
  <c r="F12" i="3"/>
  <c r="E12" i="3"/>
  <c r="C14" i="3" l="1"/>
  <c r="B15" i="3"/>
  <c r="F13" i="3"/>
  <c r="E13" i="3"/>
  <c r="D13" i="3"/>
  <c r="C15" i="3" l="1"/>
  <c r="B16" i="3"/>
  <c r="D14" i="3"/>
  <c r="F14" i="3"/>
  <c r="E14" i="3"/>
  <c r="B17" i="3" l="1"/>
  <c r="C16" i="3"/>
  <c r="E15" i="3"/>
  <c r="D15" i="3"/>
  <c r="F15" i="3"/>
  <c r="F16" i="3" l="1"/>
  <c r="E16" i="3"/>
  <c r="D16" i="3"/>
  <c r="C17" i="3"/>
  <c r="B18" i="3"/>
  <c r="F17" i="3" l="1"/>
  <c r="E17" i="3"/>
  <c r="D17" i="3"/>
  <c r="B19" i="3"/>
  <c r="C18" i="3"/>
  <c r="E18" i="3" l="1"/>
  <c r="D18" i="3"/>
  <c r="F18" i="3"/>
  <c r="C19" i="3"/>
  <c r="B20" i="3"/>
  <c r="D19" i="3" l="1"/>
  <c r="F19" i="3"/>
  <c r="E19" i="3"/>
  <c r="C20" i="3"/>
  <c r="B21" i="3"/>
  <c r="C21" i="3" s="1"/>
  <c r="F21" i="3" l="1"/>
  <c r="E21" i="3"/>
  <c r="D21" i="3"/>
  <c r="E20" i="3"/>
  <c r="F20" i="3"/>
  <c r="D20" i="3"/>
</calcChain>
</file>

<file path=xl/sharedStrings.xml><?xml version="1.0" encoding="utf-8"?>
<sst xmlns="http://schemas.openxmlformats.org/spreadsheetml/2006/main" count="40" uniqueCount="32">
  <si>
    <t>耐用年数</t>
    <rPh sb="0" eb="2">
      <t>タイヨウ</t>
    </rPh>
    <rPh sb="2" eb="4">
      <t>ネンスウ</t>
    </rPh>
    <phoneticPr fontId="1"/>
  </si>
  <si>
    <t>減価残存率（前年中取得）</t>
    <rPh sb="0" eb="2">
      <t>ゲンカ</t>
    </rPh>
    <rPh sb="2" eb="5">
      <t>ザンゾンリツ</t>
    </rPh>
    <rPh sb="6" eb="9">
      <t>ゼンネンチュウ</t>
    </rPh>
    <rPh sb="9" eb="11">
      <t>シュトク</t>
    </rPh>
    <phoneticPr fontId="1"/>
  </si>
  <si>
    <t>税率</t>
    <rPh sb="0" eb="2">
      <t>ゼイリツ</t>
    </rPh>
    <phoneticPr fontId="1"/>
  </si>
  <si>
    <t>年</t>
    <rPh sb="0" eb="1">
      <t>ネン</t>
    </rPh>
    <phoneticPr fontId="1"/>
  </si>
  <si>
    <t>減価残存率（前年前取得）</t>
    <rPh sb="0" eb="2">
      <t>ゲンカ</t>
    </rPh>
    <rPh sb="2" eb="5">
      <t>ザンゾンリツ</t>
    </rPh>
    <rPh sb="6" eb="8">
      <t>ゼンネン</t>
    </rPh>
    <rPh sb="8" eb="9">
      <t>マエ</t>
    </rPh>
    <rPh sb="9" eb="11">
      <t>シュトク</t>
    </rPh>
    <phoneticPr fontId="1"/>
  </si>
  <si>
    <t>リース期間</t>
    <rPh sb="3" eb="5">
      <t>キカン</t>
    </rPh>
    <phoneticPr fontId="1"/>
  </si>
  <si>
    <t>軽減前課税標準額</t>
    <rPh sb="0" eb="2">
      <t>ケイゲン</t>
    </rPh>
    <rPh sb="2" eb="3">
      <t>マエ</t>
    </rPh>
    <rPh sb="3" eb="5">
      <t>カゼイ</t>
    </rPh>
    <rPh sb="5" eb="7">
      <t>ヒョウジュン</t>
    </rPh>
    <rPh sb="7" eb="8">
      <t>ガク</t>
    </rPh>
    <phoneticPr fontId="2"/>
  </si>
  <si>
    <t>軽減前固定資産税</t>
    <rPh sb="0" eb="2">
      <t>ケイゲン</t>
    </rPh>
    <rPh sb="2" eb="3">
      <t>マエ</t>
    </rPh>
    <rPh sb="3" eb="5">
      <t>コテイ</t>
    </rPh>
    <rPh sb="5" eb="8">
      <t>シサンゼイ</t>
    </rPh>
    <phoneticPr fontId="2"/>
  </si>
  <si>
    <t>年数</t>
    <rPh sb="0" eb="2">
      <t>ネンスウ</t>
    </rPh>
    <phoneticPr fontId="2"/>
  </si>
  <si>
    <t>法定耐用年数</t>
    <rPh sb="0" eb="2">
      <t>ホウテイ</t>
    </rPh>
    <rPh sb="2" eb="4">
      <t>タイヨウ</t>
    </rPh>
    <rPh sb="4" eb="6">
      <t>ネンスウ</t>
    </rPh>
    <phoneticPr fontId="1"/>
  </si>
  <si>
    <t>←</t>
    <phoneticPr fontId="1"/>
  </si>
  <si>
    <t>消費税等額を除いた金額を入力してください。</t>
    <rPh sb="0" eb="3">
      <t>ショウヒゼイ</t>
    </rPh>
    <rPh sb="3" eb="4">
      <t>トウ</t>
    </rPh>
    <rPh sb="4" eb="5">
      <t>ガク</t>
    </rPh>
    <rPh sb="6" eb="7">
      <t>ノゾ</t>
    </rPh>
    <rPh sb="9" eb="11">
      <t>キンガク</t>
    </rPh>
    <rPh sb="12" eb="14">
      <t>ニュウリョク</t>
    </rPh>
    <phoneticPr fontId="1"/>
  </si>
  <si>
    <t>法定耐用年数を入力してください。</t>
    <rPh sb="0" eb="2">
      <t>ホウテイ</t>
    </rPh>
    <rPh sb="2" eb="4">
      <t>タイヨウ</t>
    </rPh>
    <rPh sb="4" eb="6">
      <t>ネンスウ</t>
    </rPh>
    <rPh sb="7" eb="9">
      <t>ニュウリョク</t>
    </rPh>
    <phoneticPr fontId="1"/>
  </si>
  <si>
    <t>※税率は標準税率を使用
　　（数値を変更しないでください）</t>
    <rPh sb="1" eb="3">
      <t>ゼイリツ</t>
    </rPh>
    <rPh sb="4" eb="6">
      <t>ヒョウジュン</t>
    </rPh>
    <rPh sb="6" eb="8">
      <t>ゼイリツ</t>
    </rPh>
    <rPh sb="9" eb="11">
      <t>シヨウ</t>
    </rPh>
    <rPh sb="15" eb="17">
      <t>スウチ</t>
    </rPh>
    <rPh sb="18" eb="20">
      <t>ヘンコウ</t>
    </rPh>
    <phoneticPr fontId="1"/>
  </si>
  <si>
    <t>※自動計算
　　（数値等を入力しないでください）</t>
    <rPh sb="1" eb="3">
      <t>ジドウ</t>
    </rPh>
    <rPh sb="3" eb="5">
      <t>ケイサン</t>
    </rPh>
    <rPh sb="9" eb="11">
      <t>スウチ</t>
    </rPh>
    <rPh sb="11" eb="12">
      <t>トウ</t>
    </rPh>
    <rPh sb="13" eb="15">
      <t>ニュウリョク</t>
    </rPh>
    <phoneticPr fontId="1"/>
  </si>
  <si>
    <t>リース期間（年）を入力してください（最大20年まで）。　</t>
    <rPh sb="3" eb="5">
      <t>キカン</t>
    </rPh>
    <rPh sb="6" eb="7">
      <t>ネン</t>
    </rPh>
    <rPh sb="9" eb="11">
      <t>ニュウリョク</t>
    </rPh>
    <rPh sb="18" eb="20">
      <t>サイダイ</t>
    </rPh>
    <rPh sb="22" eb="23">
      <t>ネン</t>
    </rPh>
    <phoneticPr fontId="1"/>
  </si>
  <si>
    <t>①</t>
    <phoneticPr fontId="1"/>
  </si>
  <si>
    <t>②</t>
    <phoneticPr fontId="1"/>
  </si>
  <si>
    <t>③</t>
    <phoneticPr fontId="1"/>
  </si>
  <si>
    <t>④</t>
    <phoneticPr fontId="1"/>
  </si>
  <si>
    <t>⑤</t>
    <phoneticPr fontId="1"/>
  </si>
  <si>
    <t>⑥</t>
    <phoneticPr fontId="1"/>
  </si>
  <si>
    <t>固定資産税額
（軽減前）</t>
    <rPh sb="0" eb="2">
      <t>コテイ</t>
    </rPh>
    <rPh sb="2" eb="5">
      <t>シサンゼイ</t>
    </rPh>
    <rPh sb="5" eb="6">
      <t>ガク</t>
    </rPh>
    <rPh sb="8" eb="10">
      <t>ケイゲン</t>
    </rPh>
    <rPh sb="10" eb="11">
      <t>マエ</t>
    </rPh>
    <phoneticPr fontId="1"/>
  </si>
  <si>
    <r>
      <t xml:space="preserve">固定資産税額
</t>
    </r>
    <r>
      <rPr>
        <b/>
        <sz val="14"/>
        <color indexed="60"/>
        <rFont val="ＭＳ Ｐゴシック"/>
        <family val="3"/>
        <charset val="128"/>
      </rPr>
      <t>（軽減後）</t>
    </r>
    <rPh sb="0" eb="2">
      <t>コテイ</t>
    </rPh>
    <rPh sb="2" eb="5">
      <t>シサンゼイ</t>
    </rPh>
    <rPh sb="5" eb="6">
      <t>ガク</t>
    </rPh>
    <rPh sb="8" eb="10">
      <t>ケイゲン</t>
    </rPh>
    <rPh sb="10" eb="11">
      <t>アト</t>
    </rPh>
    <phoneticPr fontId="1"/>
  </si>
  <si>
    <t>物件取得価額</t>
    <rPh sb="0" eb="2">
      <t>ブッケン</t>
    </rPh>
    <rPh sb="2" eb="4">
      <t>シュトク</t>
    </rPh>
    <rPh sb="4" eb="6">
      <t>カガク</t>
    </rPh>
    <phoneticPr fontId="1"/>
  </si>
  <si>
    <t>軽減前課税標準額
(千円未満切捨)</t>
    <rPh sb="0" eb="2">
      <t>ケイゲン</t>
    </rPh>
    <rPh sb="2" eb="3">
      <t>マエ</t>
    </rPh>
    <rPh sb="3" eb="5">
      <t>カゼイ</t>
    </rPh>
    <rPh sb="5" eb="7">
      <t>ヒョウジュン</t>
    </rPh>
    <rPh sb="7" eb="8">
      <t>ガク</t>
    </rPh>
    <rPh sb="10" eb="12">
      <t>センエン</t>
    </rPh>
    <rPh sb="12" eb="14">
      <t>ミマン</t>
    </rPh>
    <rPh sb="14" eb="16">
      <t>キリス</t>
    </rPh>
    <phoneticPr fontId="2"/>
  </si>
  <si>
    <t>特例措置の種類</t>
    <rPh sb="0" eb="4">
      <t>トクレイソチ</t>
    </rPh>
    <rPh sb="5" eb="7">
      <t>シュルイ</t>
    </rPh>
    <phoneticPr fontId="1"/>
  </si>
  <si>
    <t>プルダウンから選択してください。</t>
  </si>
  <si>
    <r>
      <t xml:space="preserve">（留意事項）
①物件取得価額は、メーカー（サプライヤー）の対象設備に係る見積金額（消費税等額除く）を入力してください。
②法定耐用年数は、減価償却資産の耐用年数等に関する省令の耐用年数を入力してください。
③リース期間は、最大20年まで入力できます。20年超となる場合、年単位未満の端数（例：4.5年）が生じる場合は、事務局までお問い合わせください。
④地方税法第350条に定める標準税率（1.4％）を使用します。地方自治体が標準税率を超える税率を採用している場合、地方自治体への納税額はこの計算シートで算出された固定資産税額と異なります。
⑤・⑥の課税標準は①～③に基づき減価残存率表により算出（1,000円未満切り捨て）、固定資産税額は100円未満を切り捨てて算出しています。
</t>
    </r>
    <r>
      <rPr>
        <b/>
        <sz val="14"/>
        <color indexed="60"/>
        <rFont val="ＭＳ Ｐゴシック"/>
        <family val="3"/>
        <charset val="128"/>
      </rPr>
      <t>＊入力フォーム以外のシートの数値を変更しないでください。</t>
    </r>
    <rPh sb="1" eb="3">
      <t>リュウイ</t>
    </rPh>
    <rPh sb="3" eb="5">
      <t>ジコウ</t>
    </rPh>
    <rPh sb="8" eb="10">
      <t>ブッケン</t>
    </rPh>
    <rPh sb="10" eb="12">
      <t>シュトク</t>
    </rPh>
    <rPh sb="12" eb="14">
      <t>カガク</t>
    </rPh>
    <rPh sb="29" eb="31">
      <t>タイショウ</t>
    </rPh>
    <rPh sb="31" eb="33">
      <t>セツビ</t>
    </rPh>
    <rPh sb="34" eb="35">
      <t>カカ</t>
    </rPh>
    <rPh sb="36" eb="38">
      <t>ミツモ</t>
    </rPh>
    <rPh sb="38" eb="40">
      <t>キンガク</t>
    </rPh>
    <rPh sb="41" eb="44">
      <t>ショウヒゼイ</t>
    </rPh>
    <rPh sb="44" eb="45">
      <t>トウ</t>
    </rPh>
    <rPh sb="45" eb="46">
      <t>ガク</t>
    </rPh>
    <rPh sb="46" eb="47">
      <t>ノゾ</t>
    </rPh>
    <rPh sb="50" eb="52">
      <t>ニュウリョク</t>
    </rPh>
    <rPh sb="61" eb="63">
      <t>ホウテイ</t>
    </rPh>
    <rPh sb="63" eb="65">
      <t>タイヨウ</t>
    </rPh>
    <rPh sb="65" eb="67">
      <t>ネンスウ</t>
    </rPh>
    <rPh sb="69" eb="71">
      <t>ゲンカ</t>
    </rPh>
    <rPh sb="71" eb="73">
      <t>ショウキャク</t>
    </rPh>
    <rPh sb="73" eb="75">
      <t>シサン</t>
    </rPh>
    <rPh sb="76" eb="78">
      <t>タイヨウ</t>
    </rPh>
    <rPh sb="78" eb="80">
      <t>ネンスウ</t>
    </rPh>
    <rPh sb="80" eb="81">
      <t>トウ</t>
    </rPh>
    <rPh sb="82" eb="83">
      <t>カン</t>
    </rPh>
    <rPh sb="85" eb="87">
      <t>ショウレイ</t>
    </rPh>
    <rPh sb="88" eb="90">
      <t>タイヨウ</t>
    </rPh>
    <rPh sb="90" eb="92">
      <t>ネンスウ</t>
    </rPh>
    <rPh sb="93" eb="95">
      <t>ニュウリョク</t>
    </rPh>
    <rPh sb="107" eb="109">
      <t>キカン</t>
    </rPh>
    <rPh sb="111" eb="113">
      <t>サイダイ</t>
    </rPh>
    <rPh sb="115" eb="116">
      <t>ネン</t>
    </rPh>
    <rPh sb="118" eb="120">
      <t>ニュウリョク</t>
    </rPh>
    <rPh sb="127" eb="128">
      <t>ネン</t>
    </rPh>
    <rPh sb="128" eb="129">
      <t>チョウ</t>
    </rPh>
    <rPh sb="132" eb="134">
      <t>バアイ</t>
    </rPh>
    <rPh sb="138" eb="140">
      <t>ミマン</t>
    </rPh>
    <rPh sb="141" eb="143">
      <t>ハスウ</t>
    </rPh>
    <rPh sb="144" eb="145">
      <t>レイ</t>
    </rPh>
    <rPh sb="149" eb="150">
      <t>ネン</t>
    </rPh>
    <rPh sb="152" eb="153">
      <t>ショウ</t>
    </rPh>
    <rPh sb="155" eb="157">
      <t>バアイ</t>
    </rPh>
    <rPh sb="159" eb="162">
      <t>ジムキョク</t>
    </rPh>
    <rPh sb="165" eb="166">
      <t>ト</t>
    </rPh>
    <rPh sb="167" eb="168">
      <t>ア</t>
    </rPh>
    <rPh sb="177" eb="180">
      <t>チホウゼイ</t>
    </rPh>
    <rPh sb="180" eb="181">
      <t>ホウ</t>
    </rPh>
    <rPh sb="181" eb="182">
      <t>ダイ</t>
    </rPh>
    <rPh sb="185" eb="186">
      <t>ジョウ</t>
    </rPh>
    <rPh sb="187" eb="188">
      <t>サダ</t>
    </rPh>
    <rPh sb="190" eb="192">
      <t>ヒョウジュン</t>
    </rPh>
    <rPh sb="192" eb="194">
      <t>ゼイリツ</t>
    </rPh>
    <rPh sb="201" eb="203">
      <t>シヨウ</t>
    </rPh>
    <rPh sb="207" eb="209">
      <t>チホウ</t>
    </rPh>
    <rPh sb="209" eb="212">
      <t>ジチタイ</t>
    </rPh>
    <rPh sb="213" eb="215">
      <t>ヒョウジュン</t>
    </rPh>
    <rPh sb="215" eb="217">
      <t>ゼイリツ</t>
    </rPh>
    <rPh sb="218" eb="219">
      <t>コ</t>
    </rPh>
    <rPh sb="221" eb="223">
      <t>ゼイリツ</t>
    </rPh>
    <rPh sb="224" eb="226">
      <t>サイヨウ</t>
    </rPh>
    <rPh sb="230" eb="232">
      <t>バアイ</t>
    </rPh>
    <rPh sb="233" eb="235">
      <t>チホウ</t>
    </rPh>
    <rPh sb="235" eb="238">
      <t>ジチタイ</t>
    </rPh>
    <rPh sb="240" eb="242">
      <t>ノウゼイ</t>
    </rPh>
    <rPh sb="242" eb="243">
      <t>ガク</t>
    </rPh>
    <rPh sb="246" eb="248">
      <t>ケイサン</t>
    </rPh>
    <rPh sb="252" eb="254">
      <t>サンシュツ</t>
    </rPh>
    <rPh sb="257" eb="259">
      <t>コテイ</t>
    </rPh>
    <rPh sb="259" eb="262">
      <t>シサンゼイ</t>
    </rPh>
    <rPh sb="262" eb="263">
      <t>ガク</t>
    </rPh>
    <rPh sb="264" eb="265">
      <t>コト</t>
    </rPh>
    <rPh sb="275" eb="279">
      <t>カゼイヒョウジュン</t>
    </rPh>
    <rPh sb="284" eb="285">
      <t>モト</t>
    </rPh>
    <rPh sb="287" eb="289">
      <t>ゲンカ</t>
    </rPh>
    <rPh sb="289" eb="291">
      <t>ザンソン</t>
    </rPh>
    <rPh sb="291" eb="292">
      <t>リツ</t>
    </rPh>
    <rPh sb="292" eb="293">
      <t>ヒョウ</t>
    </rPh>
    <rPh sb="296" eb="298">
      <t>サンシュツ</t>
    </rPh>
    <rPh sb="304" eb="305">
      <t>エン</t>
    </rPh>
    <rPh sb="305" eb="307">
      <t>ミマン</t>
    </rPh>
    <rPh sb="307" eb="308">
      <t>キ</t>
    </rPh>
    <rPh sb="309" eb="310">
      <t>ス</t>
    </rPh>
    <rPh sb="313" eb="315">
      <t>コテイ</t>
    </rPh>
    <rPh sb="315" eb="318">
      <t>シサンゼイ</t>
    </rPh>
    <rPh sb="318" eb="319">
      <t>ガク</t>
    </rPh>
    <rPh sb="323" eb="324">
      <t>エン</t>
    </rPh>
    <rPh sb="324" eb="326">
      <t>ミマン</t>
    </rPh>
    <rPh sb="327" eb="328">
      <t>キ</t>
    </rPh>
    <rPh sb="329" eb="330">
      <t>ス</t>
    </rPh>
    <rPh sb="332" eb="334">
      <t>サンシュツ</t>
    </rPh>
    <rPh sb="343" eb="345">
      <t>ニュウリョク</t>
    </rPh>
    <rPh sb="349" eb="351">
      <t>イガイ</t>
    </rPh>
    <rPh sb="356" eb="358">
      <t>スウチ</t>
    </rPh>
    <rPh sb="359" eb="361">
      <t>ヘンコウ</t>
    </rPh>
    <phoneticPr fontId="1"/>
  </si>
  <si>
    <t>令和7年度税制改正　特例措置：固定資産税計算シート
（2025年4月1日版）</t>
    <rPh sb="0" eb="2">
      <t>レイワ</t>
    </rPh>
    <rPh sb="3" eb="4">
      <t>ネン</t>
    </rPh>
    <rPh sb="4" eb="5">
      <t>ド</t>
    </rPh>
    <rPh sb="5" eb="7">
      <t>ゼイセイ</t>
    </rPh>
    <rPh sb="7" eb="9">
      <t>カイセイ</t>
    </rPh>
    <rPh sb="10" eb="12">
      <t>トクレイ</t>
    </rPh>
    <rPh sb="12" eb="14">
      <t>ソチ</t>
    </rPh>
    <rPh sb="15" eb="17">
      <t>コテイ</t>
    </rPh>
    <rPh sb="17" eb="20">
      <t>シサンゼイ</t>
    </rPh>
    <rPh sb="20" eb="22">
      <t>ケイサン</t>
    </rPh>
    <rPh sb="31" eb="32">
      <t>ネン</t>
    </rPh>
    <rPh sb="33" eb="34">
      <t>ガツ</t>
    </rPh>
    <rPh sb="35" eb="36">
      <t>ニチ</t>
    </rPh>
    <rPh sb="36" eb="37">
      <t>バン</t>
    </rPh>
    <phoneticPr fontId="1"/>
  </si>
  <si>
    <t>特例措置（5年間1/4）</t>
    <rPh sb="0" eb="4">
      <t>トクレイソチ</t>
    </rPh>
    <rPh sb="6" eb="8">
      <t>ネンカン</t>
    </rPh>
    <phoneticPr fontId="2"/>
  </si>
  <si>
    <t>特例措置（3年間1/2）</t>
    <rPh sb="0" eb="4">
      <t>トクレイソチ</t>
    </rPh>
    <rPh sb="6" eb="8">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</si>
</sst>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4"/>
      <color indexed="60"/>
      <name val="ＭＳ Ｐゴシック"/>
      <family val="3"/>
      <charset val="128"/>
    </font>
    <font>
      <b/>
      <sz val="14"/>
      <color indexed="8"/>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sz val="2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1"/>
      <color rgb="FFC00000"/>
      <name val="ＭＳ Ｐゴシック"/>
      <family val="3"/>
      <charset val="128"/>
      <scheme val="minor"/>
    </font>
    <font>
      <sz val="2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4"/>
      <color rgb="FFC00000"/>
      <name val="ＭＳ Ｐゴシック"/>
      <family val="3"/>
      <charset val="128"/>
      <scheme val="minor"/>
    </font>
    <font>
      <b/>
      <sz val="18"/>
      <color theme="1"/>
      <name val="ＭＳ Ｐゴシック"/>
      <family val="3"/>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style="double">
        <color indexed="64"/>
      </left>
      <right/>
      <top/>
      <bottom/>
      <diagonal/>
    </border>
  </borders>
  <cellStyleXfs count="1">
    <xf numFmtId="0" fontId="0" fillId="0" borderId="0">
      <alignment vertical="center"/>
    </xf>
  </cellStyleXfs>
  <cellXfs count="37">
    <xf numFmtId="0" fontId="0" fillId="0" borderId="0" xfId="0">
      <alignment vertical="center"/>
    </xf>
    <xf numFmtId="0" fontId="7" fillId="0" borderId="1" xfId="0" applyFont="1" applyBorder="1">
      <alignment vertical="center"/>
    </xf>
    <xf numFmtId="176" fontId="7" fillId="0" borderId="1" xfId="0" applyNumberFormat="1" applyFont="1" applyBorder="1">
      <alignment vertical="center"/>
    </xf>
    <xf numFmtId="0" fontId="8" fillId="0" borderId="0" xfId="0" applyFont="1">
      <alignment vertical="center"/>
    </xf>
    <xf numFmtId="0" fontId="9" fillId="0" borderId="0" xfId="0" applyFont="1">
      <alignment vertical="center"/>
    </xf>
    <xf numFmtId="0" fontId="0" fillId="0" borderId="2" xfId="0" applyBorder="1">
      <alignment vertical="center"/>
    </xf>
    <xf numFmtId="0" fontId="6" fillId="2" borderId="2" xfId="0" applyFont="1" applyFill="1" applyBorder="1" applyAlignment="1">
      <alignment horizontal="center" vertical="center"/>
    </xf>
    <xf numFmtId="0" fontId="5" fillId="0" borderId="0" xfId="0" applyFont="1">
      <alignment vertical="center"/>
    </xf>
    <xf numFmtId="5" fontId="0" fillId="0" borderId="0" xfId="0" applyNumberFormat="1">
      <alignment vertical="center"/>
    </xf>
    <xf numFmtId="0" fontId="6" fillId="0" borderId="0" xfId="0" applyFont="1" applyAlignment="1">
      <alignment horizontal="center" vertical="center"/>
    </xf>
    <xf numFmtId="5" fontId="6" fillId="0" borderId="0" xfId="0" applyNumberFormat="1" applyFont="1" applyAlignment="1">
      <alignment horizontal="center" vertical="center"/>
    </xf>
    <xf numFmtId="0" fontId="10" fillId="0" borderId="0" xfId="0" applyFont="1">
      <alignment vertical="center"/>
    </xf>
    <xf numFmtId="176" fontId="7" fillId="3" borderId="3" xfId="0" applyNumberFormat="1" applyFont="1" applyFill="1" applyBorder="1">
      <alignment vertical="center"/>
    </xf>
    <xf numFmtId="10" fontId="7" fillId="4" borderId="1" xfId="0" applyNumberFormat="1" applyFont="1" applyFill="1" applyBorder="1">
      <alignment vertical="center"/>
    </xf>
    <xf numFmtId="0" fontId="7"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lignment vertical="center"/>
    </xf>
    <xf numFmtId="0" fontId="12" fillId="0" borderId="0" xfId="0" applyFont="1" applyAlignment="1">
      <alignment vertical="center" wrapText="1"/>
    </xf>
    <xf numFmtId="0" fontId="12" fillId="0" borderId="0" xfId="0" applyFont="1">
      <alignment vertical="center"/>
    </xf>
    <xf numFmtId="0" fontId="14"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5" fontId="6" fillId="0" borderId="0" xfId="0" applyNumberFormat="1" applyFont="1" applyAlignment="1">
      <alignment horizontal="center" vertical="center" wrapText="1"/>
    </xf>
    <xf numFmtId="0" fontId="8" fillId="0" borderId="0" xfId="0" applyFont="1" applyAlignment="1">
      <alignment horizontal="left" vertical="center"/>
    </xf>
    <xf numFmtId="176" fontId="7" fillId="3" borderId="3" xfId="0" applyNumberFormat="1" applyFont="1" applyFill="1" applyBorder="1" applyAlignment="1">
      <alignment horizontal="right" vertical="center"/>
    </xf>
    <xf numFmtId="0" fontId="8" fillId="0" borderId="0" xfId="0" applyFont="1" applyAlignment="1">
      <alignment horizontal="center" vertical="center" shrinkToFit="1"/>
    </xf>
    <xf numFmtId="0" fontId="15" fillId="0" borderId="1" xfId="0" applyFont="1" applyBorder="1" applyAlignment="1">
      <alignment horizontal="left" vertical="center"/>
    </xf>
    <xf numFmtId="0" fontId="4" fillId="0" borderId="0" xfId="0" applyFont="1" applyAlignment="1">
      <alignment horizontal="center" vertical="center" wrapText="1"/>
    </xf>
    <xf numFmtId="0" fontId="8" fillId="0" borderId="0" xfId="0" applyFont="1" applyAlignment="1">
      <alignment horizontal="center" vertical="center"/>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6" fillId="5" borderId="0" xfId="0" applyFont="1" applyFill="1" applyAlignment="1">
      <alignment horizontal="left" vertical="top" wrapText="1"/>
    </xf>
    <xf numFmtId="0" fontId="6" fillId="5"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9"/>
  <sheetViews>
    <sheetView showGridLines="0" tabSelected="1" view="pageBreakPreview" zoomScale="85" zoomScaleNormal="100" zoomScaleSheetLayoutView="85" workbookViewId="0">
      <selection sqref="A1:F1"/>
    </sheetView>
  </sheetViews>
  <sheetFormatPr defaultRowHeight="50.25" customHeight="1" x14ac:dyDescent="0.15"/>
  <cols>
    <col min="1" max="1" width="4.125" style="23" customWidth="1"/>
    <col min="2" max="2" width="22.125" style="3" customWidth="1"/>
    <col min="3" max="3" width="32.75" customWidth="1"/>
    <col min="4" max="4" width="6.375" customWidth="1"/>
    <col min="5" max="5" width="5.75" customWidth="1"/>
    <col min="6" max="6" width="33.75" customWidth="1"/>
  </cols>
  <sheetData>
    <row r="1" spans="1:10" ht="50.25" customHeight="1" x14ac:dyDescent="0.15">
      <c r="A1" s="30" t="s">
        <v>29</v>
      </c>
      <c r="B1" s="31"/>
      <c r="C1" s="31"/>
      <c r="D1" s="31"/>
      <c r="E1" s="31"/>
      <c r="F1" s="31"/>
      <c r="G1" s="15"/>
      <c r="H1" s="15"/>
      <c r="I1" s="15"/>
      <c r="J1" s="15"/>
    </row>
    <row r="2" spans="1:10" ht="50.25" customHeight="1" thickBot="1" x14ac:dyDescent="0.2">
      <c r="A2" s="14"/>
      <c r="B2" s="14"/>
      <c r="C2" s="14"/>
      <c r="D2" s="14"/>
      <c r="E2" s="14"/>
      <c r="F2" s="14"/>
      <c r="G2" s="14"/>
      <c r="H2" s="14"/>
      <c r="I2" s="14"/>
      <c r="J2" s="14"/>
    </row>
    <row r="3" spans="1:10" ht="36" customHeight="1" thickBot="1" x14ac:dyDescent="0.2">
      <c r="A3" s="14"/>
      <c r="B3" s="26" t="s">
        <v>26</v>
      </c>
      <c r="C3" s="29" t="s">
        <v>30</v>
      </c>
      <c r="E3" s="16" t="s">
        <v>10</v>
      </c>
      <c r="F3" s="28" t="s">
        <v>27</v>
      </c>
      <c r="G3" s="14"/>
      <c r="H3" s="14"/>
      <c r="I3" s="14"/>
      <c r="J3" s="14"/>
    </row>
    <row r="4" spans="1:10" ht="36" customHeight="1" thickBot="1" x14ac:dyDescent="0.2"/>
    <row r="5" spans="1:10" ht="38.25" customHeight="1" thickBot="1" x14ac:dyDescent="0.2">
      <c r="A5" s="24" t="s">
        <v>16</v>
      </c>
      <c r="B5" s="3" t="s">
        <v>24</v>
      </c>
      <c r="C5" s="2">
        <v>2000000</v>
      </c>
      <c r="D5" s="11"/>
      <c r="E5" s="16" t="s">
        <v>10</v>
      </c>
      <c r="F5" s="22" t="s">
        <v>11</v>
      </c>
      <c r="G5" s="20"/>
      <c r="H5" s="20"/>
      <c r="I5" s="20"/>
      <c r="J5" s="20"/>
    </row>
    <row r="6" spans="1:10" ht="14.25" customHeight="1" thickBot="1" x14ac:dyDescent="0.2">
      <c r="A6" s="24"/>
      <c r="E6" s="17"/>
      <c r="F6" s="18"/>
      <c r="G6" s="18"/>
      <c r="H6" s="18"/>
      <c r="I6" s="18"/>
      <c r="J6" s="18"/>
    </row>
    <row r="7" spans="1:10" ht="38.25" customHeight="1" thickBot="1" x14ac:dyDescent="0.2">
      <c r="A7" s="24" t="s">
        <v>17</v>
      </c>
      <c r="B7" s="3" t="s">
        <v>9</v>
      </c>
      <c r="C7" s="1">
        <v>8</v>
      </c>
      <c r="D7" s="4" t="s">
        <v>3</v>
      </c>
      <c r="E7" s="16" t="s">
        <v>10</v>
      </c>
      <c r="F7" s="22" t="s">
        <v>12</v>
      </c>
      <c r="G7" s="19"/>
      <c r="H7" s="19"/>
      <c r="I7" s="19"/>
      <c r="J7" s="19"/>
    </row>
    <row r="8" spans="1:10" ht="14.25" customHeight="1" thickBot="1" x14ac:dyDescent="0.2">
      <c r="A8" s="24"/>
      <c r="E8" s="17"/>
      <c r="F8" s="18"/>
      <c r="G8" s="18"/>
      <c r="H8" s="18"/>
      <c r="I8" s="18"/>
      <c r="J8" s="18"/>
    </row>
    <row r="9" spans="1:10" ht="38.25" customHeight="1" thickBot="1" x14ac:dyDescent="0.2">
      <c r="A9" s="24" t="s">
        <v>18</v>
      </c>
      <c r="B9" s="3" t="s">
        <v>5</v>
      </c>
      <c r="C9" s="1">
        <v>5</v>
      </c>
      <c r="D9" s="4" t="s">
        <v>3</v>
      </c>
      <c r="E9" s="16" t="s">
        <v>10</v>
      </c>
      <c r="F9" s="22" t="s">
        <v>15</v>
      </c>
      <c r="G9" s="19"/>
      <c r="H9" s="19"/>
      <c r="I9" s="19"/>
      <c r="J9" s="19"/>
    </row>
    <row r="10" spans="1:10" ht="14.25" customHeight="1" thickBot="1" x14ac:dyDescent="0.2">
      <c r="A10" s="24"/>
    </row>
    <row r="11" spans="1:10" ht="45" customHeight="1" thickBot="1" x14ac:dyDescent="0.2">
      <c r="A11" s="24" t="s">
        <v>19</v>
      </c>
      <c r="B11" s="3" t="s">
        <v>2</v>
      </c>
      <c r="C11" s="13">
        <v>1.4E-2</v>
      </c>
      <c r="D11" s="32" t="s">
        <v>13</v>
      </c>
      <c r="E11" s="33"/>
      <c r="F11" s="33"/>
      <c r="G11" s="21"/>
      <c r="H11" s="21"/>
      <c r="I11" s="21"/>
    </row>
    <row r="12" spans="1:10" ht="14.25" customHeight="1" thickBot="1" x14ac:dyDescent="0.2">
      <c r="A12" s="24"/>
    </row>
    <row r="13" spans="1:10" ht="50.25" customHeight="1" thickTop="1" thickBot="1" x14ac:dyDescent="0.2">
      <c r="A13" s="24" t="s">
        <v>20</v>
      </c>
      <c r="B13" s="22" t="s">
        <v>22</v>
      </c>
      <c r="C13" s="12">
        <f>SUMIF(計算用シート!A:A,"&lt;="&amp;$C$9,計算用シート!D:D)</f>
        <v>74500</v>
      </c>
      <c r="D13" s="34" t="s">
        <v>14</v>
      </c>
      <c r="E13" s="33"/>
      <c r="F13" s="33"/>
      <c r="G13" s="21"/>
      <c r="H13" s="21"/>
      <c r="I13" s="21"/>
    </row>
    <row r="14" spans="1:10" ht="14.25" customHeight="1" thickTop="1" thickBot="1" x14ac:dyDescent="0.2">
      <c r="A14" s="24"/>
      <c r="D14" s="7"/>
    </row>
    <row r="15" spans="1:10" ht="50.25" customHeight="1" thickTop="1" thickBot="1" x14ac:dyDescent="0.2">
      <c r="A15" s="24" t="s">
        <v>21</v>
      </c>
      <c r="B15" s="22" t="s">
        <v>23</v>
      </c>
      <c r="C15" s="27">
        <f>IF(C3=計算用シート!E1,SUMIF(計算用シート!A:A,"&lt;="&amp;$C$9,計算用シート!E:E),IF(C3=計算用シート!F1,SUMIF(計算用シート!A:A,"&lt;="&amp;$C$9,計算用シート!F:F),"―"))</f>
        <v>18400</v>
      </c>
      <c r="D15" s="34" t="s">
        <v>14</v>
      </c>
      <c r="E15" s="33"/>
      <c r="F15" s="33"/>
      <c r="G15" s="21"/>
      <c r="H15" s="21"/>
      <c r="I15" s="21"/>
    </row>
    <row r="16" spans="1:10" ht="50.25" customHeight="1" thickTop="1" x14ac:dyDescent="0.15"/>
    <row r="17" spans="1:6" ht="50.25" customHeight="1" x14ac:dyDescent="0.15">
      <c r="A17" s="35" t="s">
        <v>28</v>
      </c>
      <c r="B17" s="36"/>
      <c r="C17" s="36"/>
      <c r="D17" s="36"/>
      <c r="E17" s="36"/>
      <c r="F17" s="36"/>
    </row>
    <row r="18" spans="1:6" ht="50.25" customHeight="1" x14ac:dyDescent="0.15">
      <c r="A18" s="36"/>
      <c r="B18" s="36"/>
      <c r="C18" s="36"/>
      <c r="D18" s="36"/>
      <c r="E18" s="36"/>
      <c r="F18" s="36"/>
    </row>
    <row r="19" spans="1:6" ht="71.25" customHeight="1" x14ac:dyDescent="0.15">
      <c r="A19" s="36"/>
      <c r="B19" s="36"/>
      <c r="C19" s="36"/>
      <c r="D19" s="36"/>
      <c r="E19" s="36"/>
      <c r="F19" s="36"/>
    </row>
  </sheetData>
  <mergeCells count="5">
    <mergeCell ref="A1:F1"/>
    <mergeCell ref="D11:F11"/>
    <mergeCell ref="D13:F13"/>
    <mergeCell ref="D15:F15"/>
    <mergeCell ref="A17:F19"/>
  </mergeCells>
  <phoneticPr fontId="1"/>
  <pageMargins left="0.31496062992125984" right="0.11811023622047245" top="0.74803149606299213" bottom="0.74803149606299213" header="0.31496062992125984" footer="0.31496062992125984"/>
  <pageSetup paperSize="9" scale="9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計算用シート!$E$1:$F$1</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2"/>
  <sheetViews>
    <sheetView workbookViewId="0">
      <selection activeCell="B1" sqref="B1"/>
    </sheetView>
  </sheetViews>
  <sheetFormatPr defaultRowHeight="13.5" x14ac:dyDescent="0.15"/>
  <cols>
    <col min="1" max="1" width="9.75" bestFit="1" customWidth="1"/>
    <col min="2" max="3" width="25.5" bestFit="1" customWidth="1"/>
  </cols>
  <sheetData>
    <row r="1" spans="1:3" x14ac:dyDescent="0.15">
      <c r="A1" s="6" t="s">
        <v>0</v>
      </c>
      <c r="B1" s="6" t="s">
        <v>1</v>
      </c>
      <c r="C1" s="6" t="s">
        <v>4</v>
      </c>
    </row>
    <row r="2" spans="1:3" x14ac:dyDescent="0.15">
      <c r="A2" s="5">
        <v>2</v>
      </c>
      <c r="B2" s="5">
        <v>0.65800000000000003</v>
      </c>
      <c r="C2" s="5">
        <v>0.316</v>
      </c>
    </row>
    <row r="3" spans="1:3" x14ac:dyDescent="0.15">
      <c r="A3" s="5">
        <v>3</v>
      </c>
      <c r="B3" s="5">
        <v>0.73199999999999998</v>
      </c>
      <c r="C3" s="5">
        <v>0.46400000000000002</v>
      </c>
    </row>
    <row r="4" spans="1:3" x14ac:dyDescent="0.15">
      <c r="A4" s="5">
        <v>4</v>
      </c>
      <c r="B4" s="5">
        <v>0.78100000000000003</v>
      </c>
      <c r="C4" s="5">
        <v>0.56200000000000006</v>
      </c>
    </row>
    <row r="5" spans="1:3" x14ac:dyDescent="0.15">
      <c r="A5" s="5">
        <v>5</v>
      </c>
      <c r="B5" s="5">
        <v>0.81499999999999995</v>
      </c>
      <c r="C5" s="5">
        <v>0.63100000000000001</v>
      </c>
    </row>
    <row r="6" spans="1:3" x14ac:dyDescent="0.15">
      <c r="A6" s="5">
        <v>6</v>
      </c>
      <c r="B6" s="5">
        <v>0.84</v>
      </c>
      <c r="C6" s="5">
        <v>0.68100000000000005</v>
      </c>
    </row>
    <row r="7" spans="1:3" x14ac:dyDescent="0.15">
      <c r="A7" s="5">
        <v>7</v>
      </c>
      <c r="B7" s="5">
        <v>0.86</v>
      </c>
      <c r="C7" s="5">
        <v>0.72</v>
      </c>
    </row>
    <row r="8" spans="1:3" x14ac:dyDescent="0.15">
      <c r="A8" s="5">
        <v>8</v>
      </c>
      <c r="B8" s="5">
        <v>0.875</v>
      </c>
      <c r="C8" s="5">
        <v>0.75</v>
      </c>
    </row>
    <row r="9" spans="1:3" x14ac:dyDescent="0.15">
      <c r="A9" s="5">
        <v>9</v>
      </c>
      <c r="B9" s="5">
        <v>0.88700000000000001</v>
      </c>
      <c r="C9" s="5">
        <v>0.77400000000000002</v>
      </c>
    </row>
    <row r="10" spans="1:3" x14ac:dyDescent="0.15">
      <c r="A10" s="5">
        <v>10</v>
      </c>
      <c r="B10" s="5">
        <v>0.89700000000000002</v>
      </c>
      <c r="C10" s="5">
        <v>0.79400000000000004</v>
      </c>
    </row>
    <row r="11" spans="1:3" x14ac:dyDescent="0.15">
      <c r="A11" s="5">
        <v>11</v>
      </c>
      <c r="B11" s="5">
        <v>0.90500000000000003</v>
      </c>
      <c r="C11" s="5">
        <v>0.81100000000000005</v>
      </c>
    </row>
    <row r="12" spans="1:3" x14ac:dyDescent="0.15">
      <c r="A12" s="5">
        <v>12</v>
      </c>
      <c r="B12" s="5">
        <v>0.91200000000000003</v>
      </c>
      <c r="C12" s="5">
        <v>0.82499999999999996</v>
      </c>
    </row>
    <row r="13" spans="1:3" x14ac:dyDescent="0.15">
      <c r="A13" s="5">
        <v>13</v>
      </c>
      <c r="B13" s="5">
        <v>0.91900000000000004</v>
      </c>
      <c r="C13" s="5">
        <v>0.83799999999999997</v>
      </c>
    </row>
    <row r="14" spans="1:3" x14ac:dyDescent="0.15">
      <c r="A14" s="5">
        <v>14</v>
      </c>
      <c r="B14" s="5">
        <v>0.92400000000000004</v>
      </c>
      <c r="C14" s="5">
        <v>0.84799999999999998</v>
      </c>
    </row>
    <row r="15" spans="1:3" x14ac:dyDescent="0.15">
      <c r="A15" s="5">
        <v>15</v>
      </c>
      <c r="B15" s="5">
        <v>0.92900000000000005</v>
      </c>
      <c r="C15" s="5">
        <v>0.85799999999999998</v>
      </c>
    </row>
    <row r="16" spans="1:3" x14ac:dyDescent="0.15">
      <c r="A16" s="5">
        <v>16</v>
      </c>
      <c r="B16" s="5">
        <v>0.93300000000000005</v>
      </c>
      <c r="C16" s="5">
        <v>0.86599999999999999</v>
      </c>
    </row>
    <row r="17" spans="1:3" x14ac:dyDescent="0.15">
      <c r="A17" s="5">
        <v>17</v>
      </c>
      <c r="B17" s="5">
        <v>0.93600000000000005</v>
      </c>
      <c r="C17" s="5">
        <v>0.873</v>
      </c>
    </row>
    <row r="18" spans="1:3" x14ac:dyDescent="0.15">
      <c r="A18" s="5">
        <v>18</v>
      </c>
      <c r="B18" s="5">
        <v>0.94</v>
      </c>
      <c r="C18" s="5">
        <v>0.88</v>
      </c>
    </row>
    <row r="19" spans="1:3" x14ac:dyDescent="0.15">
      <c r="A19" s="5">
        <v>19</v>
      </c>
      <c r="B19" s="5">
        <v>0.94299999999999995</v>
      </c>
      <c r="C19" s="5">
        <v>0.88600000000000001</v>
      </c>
    </row>
    <row r="20" spans="1:3" x14ac:dyDescent="0.15">
      <c r="A20" s="5">
        <v>20</v>
      </c>
      <c r="B20" s="5">
        <v>0.94499999999999995</v>
      </c>
      <c r="C20" s="5">
        <v>0.89100000000000001</v>
      </c>
    </row>
    <row r="21" spans="1:3" x14ac:dyDescent="0.15">
      <c r="A21" s="5">
        <v>21</v>
      </c>
      <c r="B21" s="5">
        <v>0.94799999999999995</v>
      </c>
      <c r="C21" s="5">
        <v>0.89600000000000002</v>
      </c>
    </row>
    <row r="22" spans="1:3" x14ac:dyDescent="0.15">
      <c r="A22" s="5">
        <v>22</v>
      </c>
      <c r="B22" s="5">
        <v>0.95</v>
      </c>
      <c r="C22" s="5">
        <v>0.90100000000000002</v>
      </c>
    </row>
    <row r="23" spans="1:3" x14ac:dyDescent="0.15">
      <c r="A23" s="5">
        <v>23</v>
      </c>
      <c r="B23" s="5">
        <v>0.95199999999999996</v>
      </c>
      <c r="C23" s="5">
        <v>0.90500000000000003</v>
      </c>
    </row>
    <row r="24" spans="1:3" x14ac:dyDescent="0.15">
      <c r="A24" s="5">
        <v>24</v>
      </c>
      <c r="B24" s="5">
        <v>0.95399999999999996</v>
      </c>
      <c r="C24" s="5">
        <v>0.90800000000000003</v>
      </c>
    </row>
    <row r="25" spans="1:3" x14ac:dyDescent="0.15">
      <c r="A25" s="5">
        <v>25</v>
      </c>
      <c r="B25" s="5">
        <v>0.95599999999999996</v>
      </c>
      <c r="C25" s="5">
        <v>0.91200000000000003</v>
      </c>
    </row>
    <row r="26" spans="1:3" x14ac:dyDescent="0.15">
      <c r="A26" s="5">
        <v>26</v>
      </c>
      <c r="B26" s="5">
        <v>0.95699999999999996</v>
      </c>
      <c r="C26" s="5">
        <v>0.91500000000000004</v>
      </c>
    </row>
    <row r="27" spans="1:3" x14ac:dyDescent="0.15">
      <c r="A27" s="5">
        <v>27</v>
      </c>
      <c r="B27" s="5">
        <v>0.95899999999999996</v>
      </c>
      <c r="C27" s="5">
        <v>0.91800000000000004</v>
      </c>
    </row>
    <row r="28" spans="1:3" x14ac:dyDescent="0.15">
      <c r="A28" s="5">
        <v>28</v>
      </c>
      <c r="B28" s="5">
        <v>0.96</v>
      </c>
      <c r="C28" s="5">
        <v>0.92100000000000004</v>
      </c>
    </row>
    <row r="29" spans="1:3" x14ac:dyDescent="0.15">
      <c r="A29" s="5">
        <v>29</v>
      </c>
      <c r="B29" s="5">
        <v>0.96199999999999997</v>
      </c>
      <c r="C29" s="5">
        <v>0.92400000000000004</v>
      </c>
    </row>
    <row r="30" spans="1:3" x14ac:dyDescent="0.15">
      <c r="A30" s="5">
        <v>30</v>
      </c>
      <c r="B30" s="5">
        <v>0.96299999999999997</v>
      </c>
      <c r="C30" s="5">
        <v>0.92600000000000005</v>
      </c>
    </row>
    <row r="31" spans="1:3" x14ac:dyDescent="0.15">
      <c r="A31" s="5">
        <v>31</v>
      </c>
      <c r="B31" s="5">
        <v>0.96399999999999997</v>
      </c>
      <c r="C31" s="5">
        <v>0.92800000000000005</v>
      </c>
    </row>
    <row r="32" spans="1:3" x14ac:dyDescent="0.15">
      <c r="A32" s="5">
        <v>32</v>
      </c>
      <c r="B32" s="5">
        <v>0.96499999999999997</v>
      </c>
      <c r="C32" s="5">
        <v>0.93100000000000005</v>
      </c>
    </row>
    <row r="33" spans="1:3" x14ac:dyDescent="0.15">
      <c r="A33" s="5">
        <v>33</v>
      </c>
      <c r="B33" s="5">
        <v>0.96599999999999997</v>
      </c>
      <c r="C33" s="5">
        <v>0.93300000000000005</v>
      </c>
    </row>
    <row r="34" spans="1:3" x14ac:dyDescent="0.15">
      <c r="A34" s="5">
        <v>34</v>
      </c>
      <c r="B34" s="5">
        <v>0.96699999999999997</v>
      </c>
      <c r="C34" s="5">
        <v>0.93400000000000005</v>
      </c>
    </row>
    <row r="35" spans="1:3" x14ac:dyDescent="0.15">
      <c r="A35" s="5">
        <v>35</v>
      </c>
      <c r="B35" s="5">
        <v>0.96799999999999997</v>
      </c>
      <c r="C35" s="5">
        <v>0.93600000000000005</v>
      </c>
    </row>
    <row r="36" spans="1:3" x14ac:dyDescent="0.15">
      <c r="A36" s="5">
        <v>36</v>
      </c>
      <c r="B36" s="5">
        <v>0.96899999999999997</v>
      </c>
      <c r="C36" s="5">
        <v>0.93799999999999994</v>
      </c>
    </row>
    <row r="37" spans="1:3" x14ac:dyDescent="0.15">
      <c r="A37" s="5">
        <v>37</v>
      </c>
      <c r="B37" s="5">
        <v>0.97</v>
      </c>
      <c r="C37" s="5">
        <v>0.94</v>
      </c>
    </row>
    <row r="38" spans="1:3" x14ac:dyDescent="0.15">
      <c r="A38" s="5">
        <v>38</v>
      </c>
      <c r="B38" s="5">
        <v>0.97</v>
      </c>
      <c r="C38" s="5">
        <v>0.94099999999999995</v>
      </c>
    </row>
    <row r="39" spans="1:3" x14ac:dyDescent="0.15">
      <c r="A39" s="5">
        <v>39</v>
      </c>
      <c r="B39" s="5">
        <v>0.97099999999999997</v>
      </c>
      <c r="C39" s="5">
        <v>0.94299999999999995</v>
      </c>
    </row>
    <row r="40" spans="1:3" x14ac:dyDescent="0.15">
      <c r="A40" s="5">
        <v>40</v>
      </c>
      <c r="B40" s="5">
        <v>0.97199999999999998</v>
      </c>
      <c r="C40" s="5">
        <v>0.94399999999999995</v>
      </c>
    </row>
    <row r="41" spans="1:3" x14ac:dyDescent="0.15">
      <c r="A41" s="5">
        <v>41</v>
      </c>
      <c r="B41" s="5">
        <v>0.97199999999999998</v>
      </c>
      <c r="C41" s="5">
        <v>0.94499999999999995</v>
      </c>
    </row>
    <row r="42" spans="1:3" x14ac:dyDescent="0.15">
      <c r="A42" s="5">
        <v>42</v>
      </c>
      <c r="B42" s="5">
        <v>0.97299999999999998</v>
      </c>
      <c r="C42" s="5">
        <v>0.94699999999999995</v>
      </c>
    </row>
    <row r="43" spans="1:3" x14ac:dyDescent="0.15">
      <c r="A43" s="5">
        <v>43</v>
      </c>
      <c r="B43" s="5">
        <v>0.97399999999999998</v>
      </c>
      <c r="C43" s="5">
        <v>0.94799999999999995</v>
      </c>
    </row>
    <row r="44" spans="1:3" x14ac:dyDescent="0.15">
      <c r="A44" s="5">
        <v>44</v>
      </c>
      <c r="B44" s="5">
        <v>0.97399999999999998</v>
      </c>
      <c r="C44" s="5">
        <v>0.94899999999999995</v>
      </c>
    </row>
    <row r="45" spans="1:3" x14ac:dyDescent="0.15">
      <c r="A45" s="5">
        <v>45</v>
      </c>
      <c r="B45" s="5">
        <v>0.97499999999999998</v>
      </c>
      <c r="C45" s="5">
        <v>0.95</v>
      </c>
    </row>
    <row r="46" spans="1:3" x14ac:dyDescent="0.15">
      <c r="A46" s="5">
        <v>46</v>
      </c>
      <c r="B46" s="5">
        <v>0.97499999999999998</v>
      </c>
      <c r="C46" s="5">
        <v>0.95099999999999996</v>
      </c>
    </row>
    <row r="47" spans="1:3" x14ac:dyDescent="0.15">
      <c r="A47" s="5">
        <v>47</v>
      </c>
      <c r="B47" s="5">
        <v>0.97599999999999998</v>
      </c>
      <c r="C47" s="5">
        <v>0.95199999999999996</v>
      </c>
    </row>
    <row r="48" spans="1:3" x14ac:dyDescent="0.15">
      <c r="A48" s="5">
        <v>48</v>
      </c>
      <c r="B48" s="5">
        <v>0.97599999999999998</v>
      </c>
      <c r="C48" s="5">
        <v>0.95299999999999996</v>
      </c>
    </row>
    <row r="49" spans="1:3" x14ac:dyDescent="0.15">
      <c r="A49" s="5">
        <v>49</v>
      </c>
      <c r="B49" s="5">
        <v>0.97699999999999998</v>
      </c>
      <c r="C49" s="5">
        <v>0.95399999999999996</v>
      </c>
    </row>
    <row r="50" spans="1:3" x14ac:dyDescent="0.15">
      <c r="A50" s="5">
        <v>50</v>
      </c>
      <c r="B50" s="5">
        <v>0.98699999999999999</v>
      </c>
      <c r="C50" s="5">
        <v>0.95499999999999996</v>
      </c>
    </row>
    <row r="51" spans="1:3" x14ac:dyDescent="0.15">
      <c r="A51" s="5">
        <v>51</v>
      </c>
      <c r="B51" s="5">
        <v>0.97799999999999998</v>
      </c>
      <c r="C51" s="5">
        <v>0.95599999999999996</v>
      </c>
    </row>
    <row r="52" spans="1:3" x14ac:dyDescent="0.15">
      <c r="A52" s="5">
        <v>52</v>
      </c>
      <c r="B52" s="5">
        <v>0.97799999999999998</v>
      </c>
      <c r="C52" s="5">
        <v>0.95699999999999996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workbookViewId="0">
      <selection activeCell="F1" sqref="F1"/>
    </sheetView>
  </sheetViews>
  <sheetFormatPr defaultRowHeight="13.5" x14ac:dyDescent="0.15"/>
  <cols>
    <col min="2" max="2" width="18.625" bestFit="1" customWidth="1"/>
    <col min="3" max="4" width="18.625" style="8" bestFit="1" customWidth="1"/>
    <col min="5" max="6" width="23.875" style="8" bestFit="1" customWidth="1"/>
    <col min="8" max="9" width="23.625" bestFit="1" customWidth="1"/>
  </cols>
  <sheetData>
    <row r="1" spans="1:9" ht="27" x14ac:dyDescent="0.15">
      <c r="A1" s="9" t="s">
        <v>8</v>
      </c>
      <c r="B1" s="10" t="s">
        <v>6</v>
      </c>
      <c r="C1" s="25" t="s">
        <v>25</v>
      </c>
      <c r="D1" s="10" t="s">
        <v>7</v>
      </c>
      <c r="E1" s="10" t="s">
        <v>30</v>
      </c>
      <c r="F1" s="10" t="s">
        <v>31</v>
      </c>
      <c r="H1" s="9" t="s">
        <v>1</v>
      </c>
      <c r="I1" s="9" t="s">
        <v>4</v>
      </c>
    </row>
    <row r="2" spans="1:9" x14ac:dyDescent="0.15">
      <c r="A2">
        <v>1</v>
      </c>
      <c r="B2" s="8">
        <f>ROUNDDOWN(固定資産税計算入力フォーム!$C$5*$H$2,0)</f>
        <v>1750000</v>
      </c>
      <c r="C2" s="8">
        <f>IF(ROUNDDOWN(B2,-3)&gt;固定資産税計算入力フォーム!$C$5*0.05,ROUNDDOWN(B2,-3),固定資産税計算入力フォーム!$C$5*0.05)</f>
        <v>1750000</v>
      </c>
      <c r="D2" s="8">
        <f>ROUNDDOWN(C2*固定資産税計算入力フォーム!$C$11,-2)</f>
        <v>24500</v>
      </c>
      <c r="E2" s="8">
        <f>ROUNDDOWN(ROUNDDOWN($C2/4,-3)*固定資産税計算入力フォーム!$C$11,-2)</f>
        <v>6100</v>
      </c>
      <c r="F2" s="8">
        <f>ROUNDDOWN(ROUNDDOWN($C2/2,-3)*固定資産税計算入力フォーム!$C$11,-2)</f>
        <v>12200</v>
      </c>
      <c r="H2">
        <f>VLOOKUP(固定資産税計算入力フォーム!$C$7,減価残存率表!$A$1:$C$52,2,TRUE)</f>
        <v>0.875</v>
      </c>
      <c r="I2">
        <f>VLOOKUP(固定資産税計算入力フォーム!$C$7,減価残存率表!$A$1:$C$52,3,TRUE)</f>
        <v>0.75</v>
      </c>
    </row>
    <row r="3" spans="1:9" x14ac:dyDescent="0.15">
      <c r="A3">
        <v>2</v>
      </c>
      <c r="B3" s="8">
        <f>ROUNDDOWN(B2*$I$2,0)</f>
        <v>1312500</v>
      </c>
      <c r="C3" s="8">
        <f>IF(ROUNDDOWN(B3,-3)&gt;固定資産税計算入力フォーム!$C$5*0.05,ROUNDDOWN(B3,-3),固定資産税計算入力フォーム!$C$5*0.05)</f>
        <v>1312000</v>
      </c>
      <c r="D3" s="8">
        <f>ROUNDDOWN(C3*固定資産税計算入力フォーム!$C$11,-2)</f>
        <v>18300</v>
      </c>
      <c r="E3" s="8">
        <f>ROUNDDOWN(ROUNDDOWN($C3/4,-3)*固定資産税計算入力フォーム!$C$11,-2)</f>
        <v>4500</v>
      </c>
      <c r="F3" s="8">
        <f>ROUNDDOWN(ROUNDDOWN($C3/2,-3)*固定資産税計算入力フォーム!$C$11,-2)</f>
        <v>9100</v>
      </c>
    </row>
    <row r="4" spans="1:9" x14ac:dyDescent="0.15">
      <c r="A4">
        <v>3</v>
      </c>
      <c r="B4" s="8">
        <f t="shared" ref="B4:B21" si="0">ROUNDDOWN(B3*$I$2,0)</f>
        <v>984375</v>
      </c>
      <c r="C4" s="8">
        <f>IF(ROUNDDOWN(B4,-3)&gt;固定資産税計算入力フォーム!$C$5*0.05,ROUNDDOWN(B4,-3),固定資産税計算入力フォーム!$C$5*0.05)</f>
        <v>984000</v>
      </c>
      <c r="D4" s="8">
        <f>ROUNDDOWN(C4*固定資産税計算入力フォーム!$C$11,-2)</f>
        <v>13700</v>
      </c>
      <c r="E4" s="8">
        <f>ROUNDDOWN(ROUNDDOWN($C4/4,-3)*固定資産税計算入力フォーム!$C$11,-2)</f>
        <v>3400</v>
      </c>
      <c r="F4" s="8">
        <f>ROUNDDOWN(ROUNDDOWN($C4/2,-3)*固定資産税計算入力フォーム!$C$11,-2)</f>
        <v>6800</v>
      </c>
    </row>
    <row r="5" spans="1:9" x14ac:dyDescent="0.15">
      <c r="A5">
        <v>4</v>
      </c>
      <c r="B5" s="8">
        <f t="shared" si="0"/>
        <v>738281</v>
      </c>
      <c r="C5" s="8">
        <f>IF(ROUNDDOWN(B5,-3)&gt;固定資産税計算入力フォーム!$C$5*0.05,ROUNDDOWN(B5,-3),固定資産税計算入力フォーム!$C$5*0.05)</f>
        <v>738000</v>
      </c>
      <c r="D5" s="8">
        <f>ROUNDDOWN(C5*固定資産税計算入力フォーム!$C$11,-2)</f>
        <v>10300</v>
      </c>
      <c r="E5" s="8">
        <f>ROUNDDOWN(ROUNDDOWN($C5/4,-3)*固定資産税計算入力フォーム!$C$11,-2)</f>
        <v>2500</v>
      </c>
      <c r="F5" s="8">
        <f>ROUNDDOWN($C5*固定資産税計算入力フォーム!$C$11,-2)</f>
        <v>10300</v>
      </c>
    </row>
    <row r="6" spans="1:9" x14ac:dyDescent="0.15">
      <c r="A6">
        <v>5</v>
      </c>
      <c r="B6" s="8">
        <f t="shared" si="0"/>
        <v>553710</v>
      </c>
      <c r="C6" s="8">
        <f>IF(ROUNDDOWN(B6,-3)&gt;固定資産税計算入力フォーム!$C$5*0.05,ROUNDDOWN(B6,-3),固定資産税計算入力フォーム!$C$5*0.05)</f>
        <v>553000</v>
      </c>
      <c r="D6" s="8">
        <f>ROUNDDOWN(C6*固定資産税計算入力フォーム!$C$11,-2)</f>
        <v>7700</v>
      </c>
      <c r="E6" s="8">
        <f>ROUNDDOWN(ROUNDDOWN($C6/4,-3)*固定資産税計算入力フォーム!$C$11,-2)</f>
        <v>1900</v>
      </c>
      <c r="F6" s="8">
        <f>ROUNDDOWN($C6*固定資産税計算入力フォーム!$C$11,-2)</f>
        <v>7700</v>
      </c>
    </row>
    <row r="7" spans="1:9" x14ac:dyDescent="0.15">
      <c r="A7">
        <v>6</v>
      </c>
      <c r="B7" s="8">
        <f t="shared" si="0"/>
        <v>415282</v>
      </c>
      <c r="C7" s="8">
        <f>IF(ROUNDDOWN(B7,-3)&gt;固定資産税計算入力フォーム!$C$5*0.05,ROUNDDOWN(B7,-3),固定資産税計算入力フォーム!$C$5*0.05)</f>
        <v>415000</v>
      </c>
      <c r="D7" s="8">
        <f>ROUNDDOWN(C7*固定資産税計算入力フォーム!$C$11,-2)</f>
        <v>5800</v>
      </c>
      <c r="E7" s="8">
        <f>ROUNDDOWN($C7*固定資産税計算入力フォーム!$C$11,-2)</f>
        <v>5800</v>
      </c>
      <c r="F7" s="8">
        <f>ROUNDDOWN($C7*固定資産税計算入力フォーム!$C$11,-2)</f>
        <v>5800</v>
      </c>
    </row>
    <row r="8" spans="1:9" x14ac:dyDescent="0.15">
      <c r="A8">
        <v>7</v>
      </c>
      <c r="B8" s="8">
        <f t="shared" si="0"/>
        <v>311461</v>
      </c>
      <c r="C8" s="8">
        <f>IF(ROUNDDOWN(B8,-3)&gt;固定資産税計算入力フォーム!$C$5*0.05,ROUNDDOWN(B8,-3),固定資産税計算入力フォーム!$C$5*0.05)</f>
        <v>311000</v>
      </c>
      <c r="D8" s="8">
        <f>ROUNDDOWN(C8*固定資産税計算入力フォーム!$C$11,-2)</f>
        <v>4300</v>
      </c>
      <c r="E8" s="8">
        <f>ROUNDDOWN($C8*固定資産税計算入力フォーム!$C$11,-2)</f>
        <v>4300</v>
      </c>
      <c r="F8" s="8">
        <f>ROUNDDOWN($C8*固定資産税計算入力フォーム!$C$11,-2)</f>
        <v>4300</v>
      </c>
    </row>
    <row r="9" spans="1:9" x14ac:dyDescent="0.15">
      <c r="A9">
        <v>8</v>
      </c>
      <c r="B9" s="8">
        <f t="shared" si="0"/>
        <v>233595</v>
      </c>
      <c r="C9" s="8">
        <f>IF(ROUNDDOWN(B9,-3)&gt;固定資産税計算入力フォーム!$C$5*0.05,ROUNDDOWN(B9,-3),固定資産税計算入力フォーム!$C$5*0.05)</f>
        <v>233000</v>
      </c>
      <c r="D9" s="8">
        <f>ROUNDDOWN(C9*固定資産税計算入力フォーム!$C$11,-2)</f>
        <v>3200</v>
      </c>
      <c r="E9" s="8">
        <f>ROUNDDOWN($C9*固定資産税計算入力フォーム!$C$11,-2)</f>
        <v>3200</v>
      </c>
      <c r="F9" s="8">
        <f>ROUNDDOWN($C9*固定資産税計算入力フォーム!$C$11,-2)</f>
        <v>3200</v>
      </c>
    </row>
    <row r="10" spans="1:9" x14ac:dyDescent="0.15">
      <c r="A10">
        <v>9</v>
      </c>
      <c r="B10" s="8">
        <f t="shared" si="0"/>
        <v>175196</v>
      </c>
      <c r="C10" s="8">
        <f>IF(ROUNDDOWN(B10,-3)&gt;固定資産税計算入力フォーム!$C$5*0.05,ROUNDDOWN(B10,-3),固定資産税計算入力フォーム!$C$5*0.05)</f>
        <v>175000</v>
      </c>
      <c r="D10" s="8">
        <f>ROUNDDOWN(C10*固定資産税計算入力フォーム!$C$11,-2)</f>
        <v>2400</v>
      </c>
      <c r="E10" s="8">
        <f>ROUNDDOWN($C10*固定資産税計算入力フォーム!$C$11,-2)</f>
        <v>2400</v>
      </c>
      <c r="F10" s="8">
        <f>ROUNDDOWN($C10*固定資産税計算入力フォーム!$C$11,-2)</f>
        <v>2400</v>
      </c>
    </row>
    <row r="11" spans="1:9" x14ac:dyDescent="0.15">
      <c r="A11">
        <v>10</v>
      </c>
      <c r="B11" s="8">
        <f t="shared" si="0"/>
        <v>131397</v>
      </c>
      <c r="C11" s="8">
        <f>IF(ROUNDDOWN(B11,-3)&gt;固定資産税計算入力フォーム!$C$5*0.05,ROUNDDOWN(B11,-3),固定資産税計算入力フォーム!$C$5*0.05)</f>
        <v>131000</v>
      </c>
      <c r="D11" s="8">
        <f>ROUNDDOWN(C11*固定資産税計算入力フォーム!$C$11,-2)</f>
        <v>1800</v>
      </c>
      <c r="E11" s="8">
        <f>ROUNDDOWN($C11*固定資産税計算入力フォーム!$C$11,-2)</f>
        <v>1800</v>
      </c>
      <c r="F11" s="8">
        <f>ROUNDDOWN($C11*固定資産税計算入力フォーム!$C$11,-2)</f>
        <v>1800</v>
      </c>
    </row>
    <row r="12" spans="1:9" x14ac:dyDescent="0.15">
      <c r="A12">
        <v>11</v>
      </c>
      <c r="B12" s="8">
        <f t="shared" si="0"/>
        <v>98547</v>
      </c>
      <c r="C12" s="8">
        <f>IF(ROUNDDOWN(B12,-3)&gt;固定資産税計算入力フォーム!$C$5*0.05,ROUNDDOWN(B12,-3),固定資産税計算入力フォーム!$C$5*0.05)</f>
        <v>100000</v>
      </c>
      <c r="D12" s="8">
        <f>ROUNDDOWN(C12*固定資産税計算入力フォーム!$C$11,-2)</f>
        <v>1400</v>
      </c>
      <c r="E12" s="8">
        <f>ROUNDDOWN($C12*固定資産税計算入力フォーム!$C$11,-2)</f>
        <v>1400</v>
      </c>
      <c r="F12" s="8">
        <f>ROUNDDOWN($C12*固定資産税計算入力フォーム!$C$11,-2)</f>
        <v>1400</v>
      </c>
    </row>
    <row r="13" spans="1:9" x14ac:dyDescent="0.15">
      <c r="A13">
        <v>12</v>
      </c>
      <c r="B13" s="8">
        <f t="shared" si="0"/>
        <v>73910</v>
      </c>
      <c r="C13" s="8">
        <f>IF(ROUNDDOWN(B13,-3)&gt;固定資産税計算入力フォーム!$C$5*0.05,ROUNDDOWN(B13,-3),固定資産税計算入力フォーム!$C$5*0.05)</f>
        <v>100000</v>
      </c>
      <c r="D13" s="8">
        <f>ROUNDDOWN(C13*固定資産税計算入力フォーム!$C$11,-2)</f>
        <v>1400</v>
      </c>
      <c r="E13" s="8">
        <f>ROUNDDOWN($C13*固定資産税計算入力フォーム!$C$11,-2)</f>
        <v>1400</v>
      </c>
      <c r="F13" s="8">
        <f>ROUNDDOWN($C13*固定資産税計算入力フォーム!$C$11,-2)</f>
        <v>1400</v>
      </c>
    </row>
    <row r="14" spans="1:9" x14ac:dyDescent="0.15">
      <c r="A14">
        <v>13</v>
      </c>
      <c r="B14" s="8">
        <f t="shared" si="0"/>
        <v>55432</v>
      </c>
      <c r="C14" s="8">
        <f>IF(ROUNDDOWN(B14,-3)&gt;固定資産税計算入力フォーム!$C$5*0.05,ROUNDDOWN(B14,-3),固定資産税計算入力フォーム!$C$5*0.05)</f>
        <v>100000</v>
      </c>
      <c r="D14" s="8">
        <f>ROUNDDOWN(C14*固定資産税計算入力フォーム!$C$11,-2)</f>
        <v>1400</v>
      </c>
      <c r="E14" s="8">
        <f>ROUNDDOWN($C14*固定資産税計算入力フォーム!$C$11,-2)</f>
        <v>1400</v>
      </c>
      <c r="F14" s="8">
        <f>ROUNDDOWN($C14*固定資産税計算入力フォーム!$C$11,-2)</f>
        <v>1400</v>
      </c>
    </row>
    <row r="15" spans="1:9" x14ac:dyDescent="0.15">
      <c r="A15">
        <v>14</v>
      </c>
      <c r="B15" s="8">
        <f t="shared" si="0"/>
        <v>41574</v>
      </c>
      <c r="C15" s="8">
        <f>IF(ROUNDDOWN(B15,-3)&gt;固定資産税計算入力フォーム!$C$5*0.05,ROUNDDOWN(B15,-3),固定資産税計算入力フォーム!$C$5*0.05)</f>
        <v>100000</v>
      </c>
      <c r="D15" s="8">
        <f>ROUNDDOWN(C15*固定資産税計算入力フォーム!$C$11,-2)</f>
        <v>1400</v>
      </c>
      <c r="E15" s="8">
        <f>ROUNDDOWN($C15*固定資産税計算入力フォーム!$C$11,-2)</f>
        <v>1400</v>
      </c>
      <c r="F15" s="8">
        <f>ROUNDDOWN($C15*固定資産税計算入力フォーム!$C$11,-2)</f>
        <v>1400</v>
      </c>
    </row>
    <row r="16" spans="1:9" x14ac:dyDescent="0.15">
      <c r="A16">
        <v>15</v>
      </c>
      <c r="B16" s="8">
        <f t="shared" si="0"/>
        <v>31180</v>
      </c>
      <c r="C16" s="8">
        <f>IF(ROUNDDOWN(B16,-3)&gt;固定資産税計算入力フォーム!$C$5*0.05,ROUNDDOWN(B16,-3),固定資産税計算入力フォーム!$C$5*0.05)</f>
        <v>100000</v>
      </c>
      <c r="D16" s="8">
        <f>ROUNDDOWN(C16*固定資産税計算入力フォーム!$C$11,-2)</f>
        <v>1400</v>
      </c>
      <c r="E16" s="8">
        <f>ROUNDDOWN($C16*固定資産税計算入力フォーム!$C$11,-2)</f>
        <v>1400</v>
      </c>
      <c r="F16" s="8">
        <f>ROUNDDOWN($C16*固定資産税計算入力フォーム!$C$11,-2)</f>
        <v>1400</v>
      </c>
    </row>
    <row r="17" spans="1:6" x14ac:dyDescent="0.15">
      <c r="A17">
        <v>16</v>
      </c>
      <c r="B17" s="8">
        <f t="shared" si="0"/>
        <v>23385</v>
      </c>
      <c r="C17" s="8">
        <f>IF(ROUNDDOWN(B17,-3)&gt;固定資産税計算入力フォーム!$C$5*0.05,ROUNDDOWN(B17,-3),固定資産税計算入力フォーム!$C$5*0.05)</f>
        <v>100000</v>
      </c>
      <c r="D17" s="8">
        <f>ROUNDDOWN(C17*固定資産税計算入力フォーム!$C$11,-2)</f>
        <v>1400</v>
      </c>
      <c r="E17" s="8">
        <f>ROUNDDOWN($C17*固定資産税計算入力フォーム!$C$11,-2)</f>
        <v>1400</v>
      </c>
      <c r="F17" s="8">
        <f>ROUNDDOWN($C17*固定資産税計算入力フォーム!$C$11,-2)</f>
        <v>1400</v>
      </c>
    </row>
    <row r="18" spans="1:6" x14ac:dyDescent="0.15">
      <c r="A18">
        <v>17</v>
      </c>
      <c r="B18" s="8">
        <f t="shared" si="0"/>
        <v>17538</v>
      </c>
      <c r="C18" s="8">
        <f>IF(ROUNDDOWN(B18,-3)&gt;固定資産税計算入力フォーム!$C$5*0.05,ROUNDDOWN(B18,-3),固定資産税計算入力フォーム!$C$5*0.05)</f>
        <v>100000</v>
      </c>
      <c r="D18" s="8">
        <f>ROUNDDOWN(C18*固定資産税計算入力フォーム!$C$11,-2)</f>
        <v>1400</v>
      </c>
      <c r="E18" s="8">
        <f>ROUNDDOWN($C18*固定資産税計算入力フォーム!$C$11,-2)</f>
        <v>1400</v>
      </c>
      <c r="F18" s="8">
        <f>ROUNDDOWN($C18*固定資産税計算入力フォーム!$C$11,-2)</f>
        <v>1400</v>
      </c>
    </row>
    <row r="19" spans="1:6" x14ac:dyDescent="0.15">
      <c r="A19">
        <v>18</v>
      </c>
      <c r="B19" s="8">
        <f t="shared" si="0"/>
        <v>13153</v>
      </c>
      <c r="C19" s="8">
        <f>IF(ROUNDDOWN(B19,-3)&gt;固定資産税計算入力フォーム!$C$5*0.05,ROUNDDOWN(B19,-3),固定資産税計算入力フォーム!$C$5*0.05)</f>
        <v>100000</v>
      </c>
      <c r="D19" s="8">
        <f>ROUNDDOWN(C19*固定資産税計算入力フォーム!$C$11,-2)</f>
        <v>1400</v>
      </c>
      <c r="E19" s="8">
        <f>ROUNDDOWN($C19*固定資産税計算入力フォーム!$C$11,-2)</f>
        <v>1400</v>
      </c>
      <c r="F19" s="8">
        <f>ROUNDDOWN($C19*固定資産税計算入力フォーム!$C$11,-2)</f>
        <v>1400</v>
      </c>
    </row>
    <row r="20" spans="1:6" x14ac:dyDescent="0.15">
      <c r="A20">
        <v>19</v>
      </c>
      <c r="B20" s="8">
        <f t="shared" si="0"/>
        <v>9864</v>
      </c>
      <c r="C20" s="8">
        <f>IF(ROUNDDOWN(B20,-3)&gt;固定資産税計算入力フォーム!$C$5*0.05,ROUNDDOWN(B20,-3),固定資産税計算入力フォーム!$C$5*0.05)</f>
        <v>100000</v>
      </c>
      <c r="D20" s="8">
        <f>ROUNDDOWN(C20*固定資産税計算入力フォーム!$C$11,-2)</f>
        <v>1400</v>
      </c>
      <c r="E20" s="8">
        <f>ROUNDDOWN($C20*固定資産税計算入力フォーム!$C$11,-2)</f>
        <v>1400</v>
      </c>
      <c r="F20" s="8">
        <f>ROUNDDOWN($C20*固定資産税計算入力フォーム!$C$11,-2)</f>
        <v>1400</v>
      </c>
    </row>
    <row r="21" spans="1:6" x14ac:dyDescent="0.15">
      <c r="A21">
        <v>20</v>
      </c>
      <c r="B21" s="8">
        <f t="shared" si="0"/>
        <v>7398</v>
      </c>
      <c r="C21" s="8">
        <f>IF(ROUNDDOWN(B21,-3)&gt;固定資産税計算入力フォーム!$C$5*0.05,ROUNDDOWN(B21,-3),固定資産税計算入力フォーム!$C$5*0.05)</f>
        <v>100000</v>
      </c>
      <c r="D21" s="8">
        <f>ROUNDDOWN(C21*固定資産税計算入力フォーム!$C$11,-2)</f>
        <v>1400</v>
      </c>
      <c r="E21" s="8">
        <f>ROUNDDOWN($C21*固定資産税計算入力フォーム!$C$11,-2)</f>
        <v>1400</v>
      </c>
      <c r="F21" s="8">
        <f>ROUNDDOWN($C21*固定資産税計算入力フォーム!$C$11,-2)</f>
        <v>1400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固定資産税計算入力フォーム</vt:lpstr>
      <vt:lpstr>減価残存率表</vt:lpstr>
      <vt:lpstr>計算用シート</vt:lpstr>
      <vt:lpstr>固定資産税計算入力フォーム!Print_Area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hamanaka</dc:creator>
  <cp:lastModifiedBy>奈帆子 濱中</cp:lastModifiedBy>
  <cp:lastPrinted>2016-06-27T05:10:40Z</cp:lastPrinted>
  <dcterms:created xsi:type="dcterms:W3CDTF">2016-02-16T00:55:55Z</dcterms:created>
  <dcterms:modified xsi:type="dcterms:W3CDTF">2025-04-03T03:53:18Z</dcterms:modified>
</cp:coreProperties>
</file>